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PMR OBJETIVOS 2018" sheetId="1" r:id="rId1"/>
    <sheet name="PMR 2018" sheetId="2" r:id="rId2"/>
    <sheet name="Hoja1" sheetId="3" r:id="rId3"/>
  </sheets>
  <definedNames>
    <definedName name="_xlnm.Print_Area" localSheetId="1">'PMR 2018'!$A$1:$E$19</definedName>
    <definedName name="_xlnm.Print_Area" localSheetId="0">'PMR OBJETIVOS 2018'!$A$1:$E$27</definedName>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<sst xmlns="http://schemas.openxmlformats.org/spreadsheetml/2006/main" count="82" uniqueCount="71">
  <si>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</si>
  <si>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</si>
  <si>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</si>
  <si>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</si>
  <si>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</si>
  <si>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</si>
  <si>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</si>
  <si>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</si>
  <si>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</si>
  <si>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</si>
  <si>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</si>
  <si>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</si>
  <si>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</si>
  <si>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</si>
  <si>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</si>
  <si>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</si>
  <si>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</si>
  <si>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</si>
  <si>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</si>
  <si>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</si>
  <si>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Cifras en Millones de pesos</t>
  </si>
  <si>
    <t>FORTALECER LA FUNCIÓN DE VIGILANCIA A LA GESTIÓN PÚBLICA</t>
  </si>
  <si>
    <t>HACER EFECTIVO  EL RESARCIMIENTO AL DAÑO CAUSADO AL ERARIO DISTRITAL</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</si>
  <si>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</si>
  <si>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</si>
  <si>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</si>
  <si>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</si>
  <si>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</si>
  <si>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</si>
  <si>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</si>
  <si>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</si>
  <si>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</si>
  <si>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</si>
  <si>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</si>
  <si>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</si>
  <si>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</si>
  <si>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</si>
  <si>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t xml:space="preserve">Unidad Ejecutora No 02 Auditoria Fiscal </t>
  </si>
  <si>
    <t>FORMATO CBN 1003 PRESUPUESTO ORIENTADO A RESULTADOS -POR-</t>
  </si>
  <si>
    <t>Proyectos de Inversión</t>
  </si>
  <si>
    <t>TOTAL</t>
  </si>
  <si>
    <r>
      <t xml:space="preserve">No. </t>
    </r>
    <r>
      <rPr>
        <b/>
        <sz val="9"/>
        <color indexed="10"/>
        <rFont val="Arial"/>
        <family val="2"/>
      </rPr>
      <t xml:space="preserve">1195 - </t>
    </r>
    <r>
      <rPr>
        <b/>
        <sz val="9"/>
        <color indexed="9"/>
        <rFont val="Arial"/>
        <family val="2"/>
      </rPr>
      <t>Fortalecimiento del Sistema Integrado de Gestión y de la Capacidad Institucional.</t>
    </r>
  </si>
  <si>
    <r>
      <t>No.</t>
    </r>
    <r>
      <rPr>
        <b/>
        <sz val="9"/>
        <color indexed="10"/>
        <rFont val="Arial"/>
        <family val="2"/>
      </rPr>
      <t xml:space="preserve"> 1196 -</t>
    </r>
    <r>
      <rPr>
        <b/>
        <sz val="9"/>
        <color indexed="9"/>
        <rFont val="Arial"/>
        <family val="2"/>
      </rPr>
      <t xml:space="preserve"> Fortalecimiento al Mejoramiento de la Infraestructura Física y Dotación.</t>
    </r>
  </si>
  <si>
    <r>
      <t>No.</t>
    </r>
    <r>
      <rPr>
        <b/>
        <sz val="9"/>
        <color indexed="10"/>
        <rFont val="Arial"/>
        <family val="2"/>
      </rPr>
      <t xml:space="preserve"> 1194 -</t>
    </r>
    <r>
      <rPr>
        <b/>
        <sz val="9"/>
        <color indexed="9"/>
        <rFont val="Arial"/>
        <family val="2"/>
      </rPr>
      <t xml:space="preserve"> Fortalecimiento de  la Infraestructura de Tecnologías de la Información y las Comunicaciones.</t>
    </r>
  </si>
  <si>
    <r>
      <t>No.</t>
    </r>
    <r>
      <rPr>
        <b/>
        <sz val="9"/>
        <color indexed="10"/>
        <rFont val="Arial"/>
        <family val="2"/>
      </rPr>
      <t xml:space="preserve"> 1199 - </t>
    </r>
    <r>
      <rPr>
        <b/>
        <sz val="9"/>
        <color indexed="9"/>
        <rFont val="Arial"/>
        <family val="2"/>
      </rPr>
      <t xml:space="preserve">Fortalecimiento del Control Social a la Gestión Pública. </t>
    </r>
  </si>
  <si>
    <t xml:space="preserve"> Efectividad del recaudo efectuado en Procesos de Jurisdicción Coactiva </t>
  </si>
  <si>
    <t xml:space="preserve">Elaboró:- Claudia Pedraza Aldana  -  Dirección Técnica de Planeación </t>
  </si>
  <si>
    <t>OBJETIVOS - PRODUCTOS E  INDICADORES  DE 2018</t>
  </si>
  <si>
    <t>PRESUPUESTO POR PRODUCTOS VIGENCIA 2018</t>
  </si>
  <si>
    <t xml:space="preserve">Fuente: PREDIS - Reporte de Ejecución Presupuestal </t>
  </si>
  <si>
    <t xml:space="preserve">IA </t>
  </si>
  <si>
    <t>RF</t>
  </si>
  <si>
    <r>
      <rPr>
        <b/>
        <sz val="11"/>
        <rFont val="Arial"/>
        <family val="2"/>
      </rPr>
      <t xml:space="preserve">Seguimiento a abril de 2018: </t>
    </r>
    <r>
      <rPr>
        <sz val="11"/>
        <rFont val="Arial"/>
        <family val="2"/>
      </rPr>
      <t>se ratifica lo reportado a marzo de 2018.</t>
    </r>
    <r>
      <rPr>
        <b/>
        <sz val="11"/>
        <rFont val="Arial"/>
        <family val="2"/>
      </rPr>
      <t xml:space="preserve">
Seguimiento a marzo de 2018:</t>
    </r>
    <r>
      <rPr>
        <sz val="11"/>
        <rFont val="Arial"/>
        <family val="2"/>
      </rPr>
      <t xml:space="preserve"> 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r>
    <r>
      <rPr>
        <b/>
        <sz val="11"/>
        <rFont val="Arial"/>
        <family val="2"/>
      </rPr>
      <t>Seguimiento a abril de 2017:</t>
    </r>
    <r>
      <rPr>
        <sz val="11"/>
        <rFont val="Arial"/>
        <family val="2"/>
      </rPr>
      <t xml:space="preserve"> Una vez recibida la medición de la satisfacción del cliente "Ciudadanía", producto entregado oficialmente por la Universidad Distrital mediante oficio Nº 1-2017-09207 de 21/04/2017 en desarrollo del Contrato Nº 108 de 2016, en relación con la percepción de la ciudadanía de la gestión realizada en la vigencia 2016 por la Contraloría de Bogotá, se obtuvo que de 2.294 ciudadanos entrevistados, 1.743 tienen una percepción positiva. Los resultados se socializaron mediante memorandos Nº 3-2017-09611 y Nº 3-2017-09614 de 18/04/2017, dándose alcance a las comunicaciones anteriores con memorando Nº 3-2017-10165 de 24/04/2017.</t>
    </r>
  </si>
  <si>
    <t>inversion septiembre</t>
  </si>
  <si>
    <t>pasivo exigible</t>
  </si>
  <si>
    <t xml:space="preserve">PASIVO EXIGIBLE </t>
  </si>
  <si>
    <t xml:space="preserve">ALCANZADO A DICIEMBRE </t>
  </si>
  <si>
    <t>Revisó y Aprobó : Andrea Ramirez   - Directora Técnica de Planeación EF .</t>
  </si>
  <si>
    <t>GIROS ACUMULADOS A DICIEMBRE    DE 2018</t>
  </si>
  <si>
    <t xml:space="preserve">Elaboró:   - Claudia Pedraza Aldana . Fecha: Diciembre   04  de 2018  </t>
  </si>
  <si>
    <t>Aprobó: Andrea Ramirez   - Director Técnico de Planeación EF</t>
  </si>
  <si>
    <t xml:space="preserve">Se realizó Informe "Medición de la percepción del cliente, 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generando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El resultado del indicador es del 100% lo que lo clasifica en el rango de satisfactorio. </t>
  </si>
  <si>
    <t>En la vigencia se realizaron 691 actividades de control social en las localidades asi: Inspección a terreno 181, Mesa de Trabajo ciudadana 179, Comité de Control Social 133, Contraloría Estudiantil 79, Divulgación de resultados de gestión del proceso auditor y de los informes obligatorios, estudios y/o pronunciamientos. 34, Socialización de los Memorandos de Asignación y de Planeación 32, Revisión de contratos 15, Audiencia Pública 14, Veedurías ciudadanas 11, Redes sociales 7 y Rendición de cuentas 6. El resultado del indicador en relación con la meta para la vigencia es del 105%, lo que lo clasifica en el rango de satisfactorio.</t>
  </si>
  <si>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(691/502)</t>
    </r>
  </si>
  <si>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(342/342).</t>
    </r>
  </si>
  <si>
    <r>
      <t>MONTO DE DINERO SUCEPTIBLE DE RECAUDO POR PROCESOS DE RESPONSABILIDAD FISCAL POR VIGENCIA FISCAL</t>
    </r>
    <r>
      <rPr>
        <sz val="9"/>
        <rFont val="Arial"/>
        <family val="2"/>
      </rPr>
      <t xml:space="preserve">
Valor de la Cuantía
Recaudada en la Vigencia  / Valor a recaudar programado (meta anual)
( 4,931,618,457,79 /5,000,000,000).
</t>
    </r>
  </si>
  <si>
    <t>Dato registrado por Funcionario Fernando Gamboa 04-01-2018</t>
  </si>
  <si>
    <r>
      <t>PORCENTAJE DE ENTIDADES DISTRITALES AUDITADAS DURANTE EL PERIODO</t>
    </r>
    <r>
      <rPr>
        <sz val="9"/>
        <rFont val="Arial"/>
        <family val="2"/>
      </rPr>
      <t xml:space="preserve">
No. De sujetos de control auditados en la vigencia / Total de sujetos de control competencia de la Contraloria de Bogotá *100 (96/96)</t>
    </r>
  </si>
  <si>
    <r>
      <t>INFORMES DE AUDITORIA REALIZADOS DURANTE EL PERIODO</t>
    </r>
    <r>
      <rPr>
        <sz val="9"/>
        <rFont val="Arial"/>
        <family val="2"/>
      </rPr>
      <t xml:space="preserve">
Total Informes de Auditoria realizados ( 22 de 206)</t>
    </r>
  </si>
  <si>
    <r>
      <t xml:space="preserve">TASA DE RETORNO
</t>
    </r>
    <r>
      <rPr>
        <sz val="9"/>
        <rFont val="Arial"/>
        <family val="2"/>
      </rPr>
      <t xml:space="preserve">Valor de los beneficios / total presupuesto ejecutado por la Contraloria de Bogotá, D.C. en el periodo analizado.
( / )
</t>
    </r>
  </si>
  <si>
    <t>Fecha de Elaboración: Enero ciembre 04  de 2018</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</si>
</sst>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_(&quot;$&quot;\ * #,##0.000000000_);_(&quot;$&quot;\ * \(#,##0.000000000\);_(&quot;$&quot;\ * &quot;-&quot;??_);_(@_)"/>
    <numFmt numFmtId="170" formatCode="0.0000000000000"/>
    <numFmt numFmtId="171" formatCode="0.0000000000%"/>
    <numFmt numFmtId="172" formatCode="_(&quot;$&quot;\ * #,##0.000_);_(&quot;$&quot;\ * \(#,##0.000\);_(&quot;$&quot;\ * &quot;-&quot;??_);_(@_)"/>
    <numFmt numFmtId="173" formatCode="_(&quot;$&quot;\ * #,##0.0_);_(&quot;$&quot;\ * \(#,##0.0\);_(&quot;$&quot;\ * &quot;-&quot;??_);_(@_)"/>
    <numFmt numFmtId="174" formatCode="_(&quot;$&quot;\ * #,##0_);_(&quot;$&quot;\ * \(#,##0\);_(&quot;$&quot;\ * &quot;-&quot;??_);_(@_)"/>
    <numFmt numFmtId="175" formatCode="0.0000000"/>
    <numFmt numFmtId="176" formatCode="0.000000"/>
    <numFmt numFmtId="177" formatCode="0.00000"/>
    <numFmt numFmtId="178" formatCode="0.0000"/>
    <numFmt numFmtId="179" formatCode="0.000"/>
    <numFmt numFmtId="180" formatCode="0.0"/>
    <numFmt numFmtId="181" formatCode="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240A]d&quot; de &quot;mmmm&quot; de &quot;yyyy"/>
    <numFmt numFmtId="188" formatCode="[$-240A]h:mm:ss\ AM/PM"/>
    <numFmt numFmtId="189" formatCode="_(&quot;$&quot;\ * #,##0.0000_);_(&quot;$&quot;\ * \(#,##0.0000\);_(&quot;$&quot;\ * &quot;-&quot;??_);_(@_)"/>
  </numFmts>
  <fonts count="80">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b/>
      <sz val="9"/>
      <color indexed="9"/>
      <name val="Arial"/>
      <family val="2"/>
    </font>
    <font>
      <b/>
      <sz val="9"/>
      <color indexed="10"/>
      <name val="Arial"/>
      <family val="2"/>
    </font>
    <font>
      <b/>
      <sz val="11"/>
      <color indexed="8"/>
      <name val="Arial"/>
      <family val="2"/>
    </font>
    <font>
      <sz val="8"/>
      <color indexed="8"/>
      <name val="Arial Narrow"/>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9"/>
      <name val="Arial"/>
      <family val="2"/>
    </font>
    <font>
      <b/>
      <sz val="12"/>
      <color indexed="9"/>
      <name val="Arial"/>
      <family val="2"/>
    </font>
    <font>
      <b/>
      <sz val="11"/>
      <color indexed="8"/>
      <name val="Arial Narrow"/>
      <family val="2"/>
    </font>
    <font>
      <sz val="11"/>
      <color indexed="8"/>
      <name val="Arial Narrow"/>
      <family val="2"/>
    </font>
    <font>
      <sz val="11"/>
      <color indexed="10"/>
      <name val="Arial"/>
      <family val="2"/>
    </font>
    <font>
      <b/>
      <sz val="11"/>
      <color indexed="10"/>
      <name val="Arial"/>
      <family val="2"/>
    </font>
    <font>
      <b/>
      <sz val="8"/>
      <color indexed="10"/>
      <name val="Arial"/>
      <family val="2"/>
    </font>
    <font>
      <sz val="11"/>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Arial"/>
      <family val="2"/>
    </font>
    <font>
      <b/>
      <sz val="12"/>
      <color rgb="FFFFFFFF"/>
      <name val="Arial"/>
      <family val="2"/>
    </font>
    <font>
      <b/>
      <sz val="11"/>
      <color rgb="FFFFFFFF"/>
      <name val="Calibri"/>
      <family val="2"/>
    </font>
    <font>
      <b/>
      <sz val="11"/>
      <color rgb="FF000000"/>
      <name val="Arial Narrow"/>
      <family val="2"/>
    </font>
    <font>
      <b/>
      <sz val="9"/>
      <color rgb="FFFFFFFF"/>
      <name val="Arial"/>
      <family val="2"/>
    </font>
    <font>
      <sz val="11"/>
      <color rgb="FF000000"/>
      <name val="Arial Narrow"/>
      <family val="2"/>
    </font>
    <font>
      <sz val="11"/>
      <color rgb="FFFF0000"/>
      <name val="Arial"/>
      <family val="2"/>
    </font>
    <font>
      <b/>
      <sz val="11"/>
      <color rgb="FFFF0000"/>
      <name val="Arial"/>
      <family val="2"/>
    </font>
    <font>
      <b/>
      <sz val="8"/>
      <color rgb="FFFF0000"/>
      <name val="Arial"/>
      <family val="2"/>
    </font>
    <font>
      <sz val="11"/>
      <color rgb="FFFF0000"/>
      <name val="Arial Narrow"/>
      <family val="2"/>
    </font>
    <font>
      <sz val="11"/>
      <color theme="1"/>
      <name val="Arial"/>
      <family val="2"/>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rgb="FF4F81BD"/>
        <bgColor indexed="64"/>
      </patternFill>
    </fill>
    <fill>
      <patternFill patternType="solid">
        <fgColor rgb="FFE7F3F4"/>
        <bgColor indexed="64"/>
      </patternFill>
    </fill>
    <fill>
      <patternFill patternType="solid">
        <fgColor rgb="FFF3F9FA"/>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21"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7" fillId="28"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1"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62" fillId="20"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115">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3" borderId="10" xfId="0" applyFont="1" applyFill="1" applyBorder="1" applyAlignment="1">
      <alignment vertical="top"/>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11" fillId="0" borderId="0" xfId="0" applyFont="1" applyAlignment="1">
      <alignment horizontal="left"/>
    </xf>
    <xf numFmtId="0" fontId="0" fillId="0" borderId="10" xfId="0" applyBorder="1" applyAlignment="1">
      <alignment horizontal="center" vertical="center"/>
    </xf>
    <xf numFmtId="0" fontId="68" fillId="34" borderId="11" xfId="0" applyFont="1" applyFill="1" applyBorder="1" applyAlignment="1">
      <alignment horizontal="center" vertical="center" wrapText="1" readingOrder="1"/>
    </xf>
    <xf numFmtId="0" fontId="69" fillId="34" borderId="11" xfId="0" applyFont="1" applyFill="1" applyBorder="1" applyAlignment="1">
      <alignment horizontal="center" vertical="center" wrapText="1" readingOrder="1"/>
    </xf>
    <xf numFmtId="0" fontId="70" fillId="34" borderId="12" xfId="0" applyFont="1" applyFill="1" applyBorder="1" applyAlignment="1">
      <alignment horizontal="left" vertical="center" wrapText="1" readingOrder="1"/>
    </xf>
    <xf numFmtId="3" fontId="71" fillId="35" borderId="12" xfId="0" applyNumberFormat="1" applyFont="1" applyFill="1" applyBorder="1" applyAlignment="1">
      <alignment horizontal="right" vertical="center" wrapText="1" readingOrder="1"/>
    </xf>
    <xf numFmtId="0" fontId="72" fillId="34" borderId="10" xfId="0" applyFont="1" applyFill="1" applyBorder="1" applyAlignment="1">
      <alignment horizontal="left" vertical="center" wrapText="1" readingOrder="1"/>
    </xf>
    <xf numFmtId="3" fontId="73" fillId="35" borderId="10" xfId="0" applyNumberFormat="1" applyFont="1" applyFill="1" applyBorder="1" applyAlignment="1">
      <alignment horizontal="right" vertical="center" wrapText="1" readingOrder="1"/>
    </xf>
    <xf numFmtId="3" fontId="73" fillId="36" borderId="10" xfId="0" applyNumberFormat="1" applyFont="1" applyFill="1" applyBorder="1" applyAlignment="1">
      <alignment horizontal="right" vertical="center" wrapText="1" readingOrder="1"/>
    </xf>
    <xf numFmtId="0" fontId="4" fillId="37" borderId="10" xfId="0" applyFont="1" applyFill="1" applyBorder="1" applyAlignment="1">
      <alignment horizontal="center" vertical="center" wrapText="1"/>
    </xf>
    <xf numFmtId="4" fontId="13" fillId="0" borderId="0" xfId="0" applyNumberFormat="1" applyFont="1" applyAlignment="1">
      <alignment/>
    </xf>
    <xf numFmtId="174" fontId="13" fillId="0" borderId="0" xfId="51" applyNumberFormat="1" applyFont="1" applyAlignment="1">
      <alignment/>
    </xf>
    <xf numFmtId="180" fontId="13" fillId="0" borderId="0" xfId="0" applyNumberFormat="1" applyFont="1" applyAlignment="1">
      <alignment/>
    </xf>
    <xf numFmtId="1" fontId="13" fillId="0" borderId="0" xfId="0" applyNumberFormat="1" applyFont="1" applyAlignment="1">
      <alignment/>
    </xf>
    <xf numFmtId="0" fontId="21" fillId="0" borderId="0" xfId="0" applyFont="1" applyAlignment="1">
      <alignment horizontal="center"/>
    </xf>
    <xf numFmtId="172" fontId="13" fillId="0" borderId="0" xfId="0" applyNumberFormat="1" applyFont="1" applyAlignment="1">
      <alignment/>
    </xf>
    <xf numFmtId="3" fontId="12" fillId="37" borderId="10" xfId="0" applyNumberFormat="1" applyFont="1" applyFill="1" applyBorder="1" applyAlignment="1">
      <alignment/>
    </xf>
    <xf numFmtId="171" fontId="22" fillId="0" borderId="0" xfId="56" applyNumberFormat="1" applyFont="1" applyAlignment="1">
      <alignment horizontal="center" wrapText="1"/>
    </xf>
    <xf numFmtId="174" fontId="74" fillId="0" borderId="0" xfId="51" applyNumberFormat="1" applyFont="1" applyAlignment="1">
      <alignment/>
    </xf>
    <xf numFmtId="0" fontId="0" fillId="0" borderId="0" xfId="0" applyAlignment="1">
      <alignment wrapText="1"/>
    </xf>
    <xf numFmtId="174" fontId="75" fillId="0" borderId="0" xfId="0" applyNumberFormat="1" applyFont="1" applyAlignment="1">
      <alignment wrapText="1"/>
    </xf>
    <xf numFmtId="174" fontId="76" fillId="0" borderId="0" xfId="0" applyNumberFormat="1" applyFont="1" applyAlignment="1">
      <alignment wrapText="1"/>
    </xf>
    <xf numFmtId="3" fontId="73" fillId="38" borderId="10" xfId="0" applyNumberFormat="1" applyFont="1" applyFill="1" applyBorder="1" applyAlignment="1">
      <alignment horizontal="right" vertical="center" wrapText="1" readingOrder="1"/>
    </xf>
    <xf numFmtId="0" fontId="4" fillId="0" borderId="13" xfId="0" applyFont="1" applyFill="1" applyBorder="1" applyAlignment="1">
      <alignment horizontal="center" vertical="center" wrapText="1"/>
    </xf>
    <xf numFmtId="3" fontId="73" fillId="39" borderId="10" xfId="0" applyNumberFormat="1" applyFont="1" applyFill="1" applyBorder="1" applyAlignment="1">
      <alignment horizontal="right" vertical="center" wrapText="1" readingOrder="1"/>
    </xf>
    <xf numFmtId="3" fontId="0" fillId="40" borderId="0" xfId="0" applyNumberFormat="1" applyFill="1" applyAlignment="1">
      <alignment/>
    </xf>
    <xf numFmtId="3" fontId="77" fillId="39" borderId="10" xfId="0" applyNumberFormat="1" applyFont="1" applyFill="1" applyBorder="1" applyAlignment="1">
      <alignment horizontal="right" vertical="center" wrapText="1" readingOrder="1"/>
    </xf>
    <xf numFmtId="2" fontId="13" fillId="0" borderId="0" xfId="0" applyNumberFormat="1" applyFont="1" applyAlignment="1">
      <alignment/>
    </xf>
    <xf numFmtId="9" fontId="4" fillId="37" borderId="10" xfId="56" applyFont="1" applyFill="1" applyBorder="1" applyAlignment="1">
      <alignment horizontal="center" vertical="center"/>
    </xf>
    <xf numFmtId="3" fontId="4" fillId="37" borderId="10" xfId="0" applyNumberFormat="1" applyFont="1" applyFill="1" applyBorder="1" applyAlignment="1">
      <alignment horizontal="center" vertical="center"/>
    </xf>
    <xf numFmtId="168" fontId="4" fillId="37" borderId="10" xfId="0" applyNumberFormat="1" applyFont="1" applyFill="1" applyBorder="1" applyAlignment="1">
      <alignment horizontal="center" vertical="center"/>
    </xf>
    <xf numFmtId="9" fontId="15" fillId="37" borderId="10" xfId="0" applyNumberFormat="1" applyFont="1" applyFill="1" applyBorder="1" applyAlignment="1">
      <alignment horizontal="center" vertical="center"/>
    </xf>
    <xf numFmtId="9" fontId="4" fillId="37" borderId="10" xfId="56" applyFont="1" applyFill="1" applyBorder="1" applyAlignment="1">
      <alignment horizontal="center" vertical="center" wrapText="1"/>
    </xf>
    <xf numFmtId="3" fontId="4" fillId="37" borderId="10" xfId="0" applyNumberFormat="1" applyFont="1" applyFill="1" applyBorder="1" applyAlignment="1">
      <alignment horizontal="center" vertical="center" wrapText="1"/>
    </xf>
    <xf numFmtId="3" fontId="10" fillId="0" borderId="10" xfId="0" applyNumberFormat="1" applyFont="1" applyBorder="1" applyAlignment="1">
      <alignment horizontal="center"/>
    </xf>
    <xf numFmtId="0" fontId="23" fillId="0" borderId="10" xfId="0" applyFont="1" applyBorder="1" applyAlignment="1">
      <alignment horizontal="justify" vertical="top" wrapText="1"/>
    </xf>
    <xf numFmtId="2" fontId="13" fillId="0" borderId="0" xfId="56" applyNumberFormat="1" applyFont="1" applyAlignment="1">
      <alignment/>
    </xf>
    <xf numFmtId="4" fontId="0" fillId="0" borderId="0" xfId="0" applyNumberFormat="1" applyAlignment="1">
      <alignment/>
    </xf>
    <xf numFmtId="0" fontId="14" fillId="0" borderId="0" xfId="0" applyFont="1" applyAlignment="1">
      <alignment wrapText="1"/>
    </xf>
    <xf numFmtId="9" fontId="14" fillId="0" borderId="0" xfId="56" applyFont="1" applyAlignment="1">
      <alignment wrapText="1"/>
    </xf>
    <xf numFmtId="0" fontId="23" fillId="0" borderId="13" xfId="0" applyFont="1" applyBorder="1" applyAlignment="1">
      <alignment horizontal="justify" vertical="top" wrapText="1"/>
    </xf>
    <xf numFmtId="0" fontId="14" fillId="0" borderId="0" xfId="0" applyFont="1" applyAlignment="1">
      <alignment horizontal="left" wrapText="1"/>
    </xf>
    <xf numFmtId="3" fontId="10" fillId="0" borderId="14" xfId="0" applyNumberFormat="1" applyFont="1" applyBorder="1" applyAlignment="1">
      <alignment/>
    </xf>
    <xf numFmtId="0" fontId="12" fillId="0" borderId="10" xfId="0" applyFont="1" applyFill="1" applyBorder="1" applyAlignment="1">
      <alignment horizontal="left" vertical="top" wrapText="1"/>
    </xf>
    <xf numFmtId="3" fontId="0" fillId="0" borderId="10" xfId="0" applyNumberFormat="1" applyBorder="1" applyAlignment="1">
      <alignment/>
    </xf>
    <xf numFmtId="0" fontId="0" fillId="0" borderId="10" xfId="0" applyBorder="1" applyAlignment="1">
      <alignment/>
    </xf>
    <xf numFmtId="9" fontId="13" fillId="0" borderId="0" xfId="56" applyNumberFormat="1" applyFont="1" applyAlignment="1">
      <alignment/>
    </xf>
    <xf numFmtId="3" fontId="10" fillId="37" borderId="10" xfId="0" applyNumberFormat="1" applyFont="1" applyFill="1" applyBorder="1" applyAlignment="1">
      <alignment/>
    </xf>
    <xf numFmtId="0" fontId="78" fillId="0" borderId="0" xfId="0" applyFont="1" applyAlignment="1">
      <alignment/>
    </xf>
    <xf numFmtId="9" fontId="4" fillId="38" borderId="10" xfId="0" applyNumberFormat="1" applyFont="1" applyFill="1" applyBorder="1" applyAlignment="1">
      <alignment horizontal="center" vertical="center"/>
    </xf>
    <xf numFmtId="9" fontId="4" fillId="38" borderId="10" xfId="0" applyNumberFormat="1" applyFont="1" applyFill="1" applyBorder="1" applyAlignment="1">
      <alignment horizontal="center" vertical="center" wrapText="1"/>
    </xf>
    <xf numFmtId="10" fontId="14" fillId="0" borderId="10" xfId="56" applyNumberFormat="1" applyFont="1" applyBorder="1" applyAlignment="1">
      <alignment horizontal="left" vertical="center" wrapText="1"/>
    </xf>
    <xf numFmtId="9" fontId="4" fillId="38" borderId="10" xfId="56" applyFont="1" applyFill="1" applyBorder="1" applyAlignment="1">
      <alignment horizontal="center" vertical="center"/>
    </xf>
    <xf numFmtId="9" fontId="22" fillId="0" borderId="0" xfId="56" applyFont="1" applyAlignment="1">
      <alignment horizontal="center" wrapText="1"/>
    </xf>
    <xf numFmtId="166" fontId="0" fillId="0" borderId="0" xfId="51" applyFont="1" applyAlignment="1">
      <alignment/>
    </xf>
    <xf numFmtId="174" fontId="0" fillId="0" borderId="0" xfId="51" applyNumberFormat="1" applyFont="1" applyAlignment="1">
      <alignment/>
    </xf>
    <xf numFmtId="166" fontId="63" fillId="0" borderId="0" xfId="51" applyFont="1" applyAlignment="1">
      <alignment/>
    </xf>
    <xf numFmtId="10" fontId="4" fillId="38" borderId="10" xfId="56" applyNumberFormat="1" applyFont="1" applyFill="1" applyBorder="1" applyAlignment="1">
      <alignment horizontal="center" vertical="center"/>
    </xf>
    <xf numFmtId="9" fontId="4" fillId="38" borderId="10" xfId="56" applyNumberFormat="1" applyFont="1" applyFill="1" applyBorder="1" applyAlignment="1">
      <alignment horizontal="center" vertical="center"/>
    </xf>
    <xf numFmtId="0" fontId="5" fillId="33" borderId="10" xfId="0" applyFont="1" applyFill="1" applyBorder="1" applyAlignment="1">
      <alignment horizontal="center" vertical="top"/>
    </xf>
    <xf numFmtId="0" fontId="7" fillId="0" borderId="0" xfId="0" applyFont="1" applyFill="1" applyBorder="1" applyAlignment="1">
      <alignment horizontal="left" vertical="center" wrapText="1"/>
    </xf>
    <xf numFmtId="182" fontId="5" fillId="33" borderId="10" xfId="0" applyNumberFormat="1" applyFont="1" applyFill="1" applyBorder="1" applyAlignment="1">
      <alignment horizontal="center" vertical="center" wrapText="1"/>
    </xf>
    <xf numFmtId="0" fontId="16" fillId="38" borderId="15" xfId="0" applyFont="1" applyFill="1" applyBorder="1" applyAlignment="1">
      <alignment horizontal="center"/>
    </xf>
    <xf numFmtId="0" fontId="16" fillId="38" borderId="16" xfId="0" applyFont="1" applyFill="1" applyBorder="1" applyAlignment="1">
      <alignment horizontal="center"/>
    </xf>
    <xf numFmtId="0" fontId="16" fillId="38" borderId="17" xfId="0" applyFont="1" applyFill="1" applyBorder="1" applyAlignment="1">
      <alignment horizontal="center"/>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5" fillId="33" borderId="10" xfId="0" applyFont="1" applyFill="1" applyBorder="1" applyAlignment="1">
      <alignment horizontal="center" vertical="top" wrapText="1"/>
    </xf>
    <xf numFmtId="0" fontId="5" fillId="0" borderId="10" xfId="0" applyFont="1" applyBorder="1" applyAlignment="1">
      <alignment horizontal="left" vertical="center" wrapText="1"/>
    </xf>
    <xf numFmtId="0" fontId="2" fillId="32" borderId="18" xfId="0" applyFont="1" applyFill="1" applyBorder="1" applyAlignment="1">
      <alignment horizontal="center" wrapText="1"/>
    </xf>
    <xf numFmtId="0" fontId="2" fillId="32" borderId="19" xfId="0" applyFont="1" applyFill="1" applyBorder="1" applyAlignment="1">
      <alignment horizontal="center" wrapText="1"/>
    </xf>
    <xf numFmtId="0" fontId="2" fillId="41" borderId="13" xfId="0" applyFont="1" applyFill="1" applyBorder="1" applyAlignment="1">
      <alignment horizontal="center" vertical="center"/>
    </xf>
    <xf numFmtId="0" fontId="2" fillId="41" borderId="14" xfId="0" applyFont="1" applyFill="1" applyBorder="1" applyAlignment="1">
      <alignment horizontal="center" vertical="center"/>
    </xf>
    <xf numFmtId="3" fontId="0" fillId="0" borderId="10" xfId="0" applyNumberFormat="1" applyBorder="1" applyAlignment="1">
      <alignment horizontal="center" vertical="center"/>
    </xf>
    <xf numFmtId="0" fontId="0" fillId="0" borderId="10" xfId="0" applyBorder="1" applyAlignment="1">
      <alignment horizontal="center" vertical="center"/>
    </xf>
    <xf numFmtId="0" fontId="11" fillId="0" borderId="20" xfId="0" applyFont="1" applyBorder="1" applyAlignment="1">
      <alignment horizontal="left"/>
    </xf>
    <xf numFmtId="0" fontId="11" fillId="0" borderId="0" xfId="0" applyFont="1" applyAlignment="1">
      <alignment horizontal="left"/>
    </xf>
    <xf numFmtId="0" fontId="10" fillId="0" borderId="0" xfId="0" applyFont="1" applyAlignment="1">
      <alignment horizontal="center"/>
    </xf>
    <xf numFmtId="0" fontId="2" fillId="32" borderId="10" xfId="0" applyFont="1" applyFill="1" applyBorder="1" applyAlignment="1">
      <alignment horizontal="center"/>
    </xf>
    <xf numFmtId="0" fontId="2" fillId="32" borderId="10" xfId="0"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57150</xdr:rowOff>
    </xdr:from>
    <xdr:to>
      <xdr:col>0</xdr:col>
      <xdr:colOff>1009650</xdr:colOff>
      <xdr:row>3</xdr:row>
      <xdr:rowOff>180975</xdr:rowOff>
    </xdr:to>
    <xdr:pic>
      <xdr:nvPicPr>
        <xdr:cNvPr id="1" name="Picture 1" descr="logo nuevo contraloría"/>
        <xdr:cNvPicPr preferRelativeResize="1">
          <a:picLocks noChangeAspect="1"/>
        </xdr:cNvPicPr>
      </xdr:nvPicPr>
      <xdr:blipFill>
        <a:blip r:embed="rId1"/>
        <a:stretch>
          <a:fillRect/>
        </a:stretch>
      </xdr:blipFill>
      <xdr:spPr>
        <a:xfrm>
          <a:off x="190500" y="238125"/>
          <a:ext cx="8191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104775</xdr:rowOff>
    </xdr:from>
    <xdr:to>
      <xdr:col>0</xdr:col>
      <xdr:colOff>971550</xdr:colOff>
      <xdr:row>3</xdr:row>
      <xdr:rowOff>142875</xdr:rowOff>
    </xdr:to>
    <xdr:pic>
      <xdr:nvPicPr>
        <xdr:cNvPr id="1" name="Picture 1" descr="logo nuevo contraloría"/>
        <xdr:cNvPicPr preferRelativeResize="1">
          <a:picLocks noChangeAspect="1"/>
        </xdr:cNvPicPr>
      </xdr:nvPicPr>
      <xdr:blipFill>
        <a:blip r:embed="rId1"/>
        <a:stretch>
          <a:fillRect/>
        </a:stretch>
      </xdr:blipFill>
      <xdr:spPr>
        <a:xfrm>
          <a:off x="171450" y="428625"/>
          <a:ext cx="8001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S49"/>
  <sheetViews>
    <sheetView tabSelected="1" zoomScalePageLayoutView="0" workbookViewId="0" topLeftCell="A1">
      <selection activeCell="A33" sqref="A33"/>
    </sheetView>
  </sheetViews>
  <sheetFormatPr defaultColWidth="11.421875" defaultRowHeight="15"/>
  <cols>
    <col min="1" max="1" width="51.57421875" style="19" customWidth="1"/>
    <col min="2" max="3" width="17.421875" style="19" customWidth="1"/>
    <col min="4" max="4" width="15.421875" style="19" customWidth="1"/>
    <col min="5" max="5" width="14.140625" style="19" customWidth="1"/>
    <col min="6" max="6" width="41.28125" style="19" hidden="1" customWidth="1"/>
    <col min="7" max="7" width="47.140625" style="19" customWidth="1"/>
    <col min="8" max="8" width="23.00390625" style="19" customWidth="1"/>
    <col min="9" max="9" width="17.8515625" style="19" bestFit="1" customWidth="1"/>
    <col min="10" max="10" width="66.57421875" style="19" customWidth="1"/>
    <col min="11" max="11" width="22.57421875" style="19" customWidth="1"/>
    <col min="12" max="12" width="18.57421875" style="19" customWidth="1"/>
    <col min="13" max="13" width="18.57421875" style="19" bestFit="1" customWidth="1"/>
    <col min="14" max="14" width="36.421875" style="19" customWidth="1"/>
    <col min="15" max="15" width="11.421875" style="19" customWidth="1"/>
    <col min="16" max="16" width="1.1484375" style="19" customWidth="1"/>
    <col min="17" max="17" width="2.421875" style="19" hidden="1" customWidth="1"/>
    <col min="18" max="18" width="11.421875" style="19" hidden="1" customWidth="1"/>
    <col min="19" max="19" width="64.7109375" style="19" customWidth="1"/>
    <col min="20" max="16384" width="11.421875" style="19" customWidth="1"/>
  </cols>
  <sheetData>
    <row r="1" spans="1:5" ht="14.25">
      <c r="A1" s="96" t="s">
        <v>38</v>
      </c>
      <c r="B1" s="97"/>
      <c r="C1" s="97"/>
      <c r="D1" s="97"/>
      <c r="E1" s="98"/>
    </row>
    <row r="2" spans="1:4" ht="15.75" customHeight="1">
      <c r="A2" s="99" t="s">
        <v>4</v>
      </c>
      <c r="B2" s="99"/>
      <c r="C2" s="99"/>
      <c r="D2" s="99"/>
    </row>
    <row r="3" spans="1:4" ht="15.75">
      <c r="A3" s="100" t="s">
        <v>7</v>
      </c>
      <c r="B3" s="100"/>
      <c r="C3" s="100"/>
      <c r="D3" s="100"/>
    </row>
    <row r="4" spans="1:4" ht="24" customHeight="1">
      <c r="A4" s="101" t="s">
        <v>47</v>
      </c>
      <c r="B4" s="101"/>
      <c r="C4" s="101"/>
      <c r="D4" s="101"/>
    </row>
    <row r="5" spans="1:5" ht="14.25" customHeight="1">
      <c r="A5" s="23" t="s">
        <v>25</v>
      </c>
      <c r="B5" s="102" t="s">
        <v>21</v>
      </c>
      <c r="C5" s="102"/>
      <c r="D5" s="102"/>
      <c r="E5" s="102"/>
    </row>
    <row r="6" spans="1:5" ht="24">
      <c r="A6" s="1" t="s">
        <v>31</v>
      </c>
      <c r="B6" s="1" t="s">
        <v>0</v>
      </c>
      <c r="C6" s="1" t="s">
        <v>1</v>
      </c>
      <c r="D6" s="1">
        <v>2018</v>
      </c>
      <c r="E6" s="1" t="s">
        <v>56</v>
      </c>
    </row>
    <row r="7" spans="1:7" ht="60">
      <c r="A7" s="24" t="s">
        <v>67</v>
      </c>
      <c r="B7" s="18">
        <v>1</v>
      </c>
      <c r="C7" s="17">
        <v>1</v>
      </c>
      <c r="D7" s="62">
        <v>0.94</v>
      </c>
      <c r="E7" s="86">
        <v>1</v>
      </c>
      <c r="G7" s="30"/>
    </row>
    <row r="8" spans="1:7" ht="20.25" customHeight="1">
      <c r="A8" s="23" t="s">
        <v>26</v>
      </c>
      <c r="B8" s="93" t="s">
        <v>5</v>
      </c>
      <c r="C8" s="93"/>
      <c r="D8" s="93"/>
      <c r="E8" s="93"/>
      <c r="G8" s="47"/>
    </row>
    <row r="9" spans="1:5" ht="24">
      <c r="A9" s="1" t="s">
        <v>32</v>
      </c>
      <c r="B9" s="1" t="s">
        <v>6</v>
      </c>
      <c r="C9" s="1" t="s">
        <v>1</v>
      </c>
      <c r="D9" s="1">
        <v>2018</v>
      </c>
      <c r="E9" s="1" t="str">
        <f>E6</f>
        <v>ALCANZADO A DICIEMBRE </v>
      </c>
    </row>
    <row r="10" spans="1:8" ht="70.5" customHeight="1">
      <c r="A10" s="24" t="s">
        <v>68</v>
      </c>
      <c r="B10" s="2">
        <f>130+157+168+287</f>
        <v>742</v>
      </c>
      <c r="C10" s="3">
        <f>333+177+150+150</f>
        <v>810</v>
      </c>
      <c r="D10" s="63">
        <v>206</v>
      </c>
      <c r="E10" s="86">
        <f>222/206</f>
        <v>1.0776699029126213</v>
      </c>
      <c r="G10" s="73"/>
      <c r="H10" s="30"/>
    </row>
    <row r="11" spans="1:9" ht="24.75" customHeight="1">
      <c r="A11" s="25" t="s">
        <v>27</v>
      </c>
      <c r="B11" s="95" t="s">
        <v>22</v>
      </c>
      <c r="C11" s="95"/>
      <c r="D11" s="95"/>
      <c r="E11" s="95"/>
      <c r="G11" s="46"/>
      <c r="H11" s="44"/>
      <c r="I11" s="44"/>
    </row>
    <row r="12" spans="1:11" ht="27" customHeight="1">
      <c r="A12" s="1" t="s">
        <v>33</v>
      </c>
      <c r="B12" s="1" t="s">
        <v>0</v>
      </c>
      <c r="C12" s="1" t="s">
        <v>1</v>
      </c>
      <c r="D12" s="1">
        <f>D6</f>
        <v>2018</v>
      </c>
      <c r="E12" s="43" t="str">
        <f>E6</f>
        <v>ALCANZADO A DICIEMBRE </v>
      </c>
      <c r="J12" s="48"/>
      <c r="K12" s="48"/>
    </row>
    <row r="13" spans="1:19" ht="60">
      <c r="A13" s="24" t="s">
        <v>69</v>
      </c>
      <c r="B13" s="4">
        <v>4.34</v>
      </c>
      <c r="C13" s="4" t="s">
        <v>24</v>
      </c>
      <c r="D13" s="64">
        <v>3</v>
      </c>
      <c r="E13" s="91">
        <v>0.0282</v>
      </c>
      <c r="G13" s="85"/>
      <c r="H13" s="71"/>
      <c r="I13" s="71"/>
      <c r="K13" s="52"/>
      <c r="L13" s="45"/>
      <c r="M13" s="49"/>
      <c r="N13" s="55"/>
      <c r="O13" s="54"/>
      <c r="P13" s="54"/>
      <c r="S13" s="53"/>
    </row>
    <row r="14" spans="1:11" ht="14.25">
      <c r="A14" s="25" t="s">
        <v>28</v>
      </c>
      <c r="B14" s="93" t="s">
        <v>2</v>
      </c>
      <c r="C14" s="93"/>
      <c r="D14" s="93"/>
      <c r="E14" s="93"/>
      <c r="G14" s="30"/>
      <c r="I14" s="44"/>
      <c r="J14" s="30"/>
      <c r="K14" s="44"/>
    </row>
    <row r="15" spans="1:8" ht="34.5" customHeight="1">
      <c r="A15" s="1" t="s">
        <v>34</v>
      </c>
      <c r="B15" s="1" t="s">
        <v>0</v>
      </c>
      <c r="C15" s="1" t="s">
        <v>1</v>
      </c>
      <c r="D15" s="1">
        <f>D6</f>
        <v>2018</v>
      </c>
      <c r="E15" s="43" t="str">
        <f>E6</f>
        <v>ALCANZADO A DICIEMBRE </v>
      </c>
      <c r="G15" s="87"/>
      <c r="H15" s="30"/>
    </row>
    <row r="16" spans="1:19" ht="96">
      <c r="A16" s="22" t="s">
        <v>65</v>
      </c>
      <c r="B16" s="67">
        <v>300</v>
      </c>
      <c r="C16" s="63">
        <v>2000</v>
      </c>
      <c r="D16" s="63">
        <v>5000</v>
      </c>
      <c r="E16" s="92">
        <v>0.99</v>
      </c>
      <c r="F16" s="19">
        <f>489.510134/650</f>
        <v>0.7530925138461538</v>
      </c>
      <c r="G16" s="75" t="s">
        <v>66</v>
      </c>
      <c r="H16" s="80"/>
      <c r="J16" s="82"/>
      <c r="S16" s="53" t="s">
        <v>45</v>
      </c>
    </row>
    <row r="17" spans="1:8" ht="15">
      <c r="A17" s="103" t="s">
        <v>20</v>
      </c>
      <c r="B17" s="103"/>
      <c r="C17" s="103"/>
      <c r="D17" s="103"/>
      <c r="E17" s="103"/>
      <c r="G17" s="51"/>
      <c r="H17" s="30"/>
    </row>
    <row r="18" spans="1:9" ht="24" customHeight="1">
      <c r="A18" s="23" t="s">
        <v>29</v>
      </c>
      <c r="B18" s="102" t="s">
        <v>23</v>
      </c>
      <c r="C18" s="102"/>
      <c r="D18" s="102"/>
      <c r="E18" s="102"/>
      <c r="G18" s="70"/>
      <c r="H18" s="70"/>
      <c r="I18" s="61"/>
    </row>
    <row r="19" spans="1:8" ht="25.5" customHeight="1">
      <c r="A19" s="26" t="s">
        <v>35</v>
      </c>
      <c r="B19" s="1" t="s">
        <v>0</v>
      </c>
      <c r="C19" s="1" t="s">
        <v>1</v>
      </c>
      <c r="D19" s="1">
        <f>D6</f>
        <v>2018</v>
      </c>
      <c r="E19" s="43" t="str">
        <f>E6</f>
        <v>ALCANZADO A DICIEMBRE </v>
      </c>
      <c r="G19" s="51"/>
      <c r="H19" s="30"/>
    </row>
    <row r="20" spans="1:7" ht="134.25" customHeight="1">
      <c r="A20" s="27" t="s">
        <v>64</v>
      </c>
      <c r="B20" s="21">
        <v>0.3</v>
      </c>
      <c r="C20" s="21">
        <v>0.8</v>
      </c>
      <c r="D20" s="65">
        <v>0.8</v>
      </c>
      <c r="E20" s="83">
        <v>1</v>
      </c>
      <c r="F20" s="69" t="s">
        <v>52</v>
      </c>
      <c r="G20" s="75" t="s">
        <v>61</v>
      </c>
    </row>
    <row r="21" spans="1:5" ht="14.25">
      <c r="A21" s="23" t="s">
        <v>30</v>
      </c>
      <c r="B21" s="93" t="s">
        <v>3</v>
      </c>
      <c r="C21" s="93"/>
      <c r="D21" s="93"/>
      <c r="E21" s="93"/>
    </row>
    <row r="22" spans="1:5" ht="24">
      <c r="A22" s="57" t="s">
        <v>36</v>
      </c>
      <c r="B22" s="57" t="s">
        <v>0</v>
      </c>
      <c r="C22" s="57" t="s">
        <v>1</v>
      </c>
      <c r="D22" s="57">
        <v>2018</v>
      </c>
      <c r="E22" s="57" t="str">
        <f>E6</f>
        <v>ALCANZADO A DICIEMBRE </v>
      </c>
    </row>
    <row r="23" spans="1:7" ht="123.75">
      <c r="A23" s="28" t="s">
        <v>63</v>
      </c>
      <c r="B23" s="18">
        <v>1</v>
      </c>
      <c r="C23" s="18">
        <v>1</v>
      </c>
      <c r="D23" s="66">
        <v>0.27</v>
      </c>
      <c r="E23" s="84">
        <v>1.38</v>
      </c>
      <c r="F23" s="74"/>
      <c r="G23" s="72" t="s">
        <v>62</v>
      </c>
    </row>
    <row r="24" spans="1:5" ht="16.5" customHeight="1">
      <c r="A24" s="32"/>
      <c r="B24" s="33"/>
      <c r="C24" s="33"/>
      <c r="D24" s="33"/>
      <c r="E24" s="33"/>
    </row>
    <row r="25" spans="1:7" ht="14.25">
      <c r="A25" s="94" t="s">
        <v>46</v>
      </c>
      <c r="B25" s="94"/>
      <c r="C25" s="94"/>
      <c r="D25" s="94"/>
      <c r="G25" s="30"/>
    </row>
    <row r="26" spans="1:4" ht="14.25">
      <c r="A26" s="29" t="s">
        <v>70</v>
      </c>
      <c r="B26" s="20"/>
      <c r="C26" s="20"/>
      <c r="D26" s="20"/>
    </row>
    <row r="27" spans="1:4" ht="14.25">
      <c r="A27" s="20" t="s">
        <v>57</v>
      </c>
      <c r="B27" s="20"/>
      <c r="C27" s="20"/>
      <c r="D27" s="20"/>
    </row>
    <row r="47" ht="15">
      <c r="C47" s="71"/>
    </row>
    <row r="48" ht="14.25">
      <c r="C48" s="47"/>
    </row>
    <row r="49" ht="14.25">
      <c r="C49" s="47"/>
    </row>
  </sheetData>
  <sheetProtection/>
  <mergeCells count="12">
    <mergeCell ref="B18:E18"/>
    <mergeCell ref="A17:E17"/>
    <mergeCell ref="B21:E21"/>
    <mergeCell ref="A25:D25"/>
    <mergeCell ref="B8:E8"/>
    <mergeCell ref="B11:E11"/>
    <mergeCell ref="B14:E14"/>
    <mergeCell ref="A1:E1"/>
    <mergeCell ref="A2:D2"/>
    <mergeCell ref="A3:D3"/>
    <mergeCell ref="A4:D4"/>
    <mergeCell ref="B5:E5"/>
  </mergeCells>
  <printOptions horizontalCentered="1" verticalCentered="1"/>
  <pageMargins left="0.984251968503937" right="0.2362204724409449" top="0.7086614173228347" bottom="0.4724409448818898" header="0.31496062992125984" footer="0.31496062992125984"/>
  <pageSetup orientation="portrait" scale="65"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L29"/>
  <sheetViews>
    <sheetView zoomScalePageLayoutView="0" workbookViewId="0" topLeftCell="A1">
      <selection activeCell="B13" sqref="B13"/>
    </sheetView>
  </sheetViews>
  <sheetFormatPr defaultColWidth="11.421875" defaultRowHeight="15"/>
  <cols>
    <col min="1" max="1" width="27.8515625" style="0" customWidth="1"/>
    <col min="2" max="2" width="24.140625" style="0" customWidth="1"/>
    <col min="3" max="3" width="20.8515625" style="0" customWidth="1"/>
    <col min="4" max="4" width="19.140625" style="0" customWidth="1"/>
    <col min="5" max="5" width="19.7109375" style="0" customWidth="1"/>
    <col min="6" max="6" width="14.140625" style="0" customWidth="1"/>
    <col min="7" max="7" width="12.7109375" style="0" bestFit="1" customWidth="1"/>
    <col min="8" max="8" width="18.8515625" style="0" customWidth="1"/>
    <col min="9" max="9" width="17.421875" style="0" customWidth="1"/>
    <col min="10" max="10" width="16.8515625" style="0" customWidth="1"/>
    <col min="11" max="11" width="15.57421875" style="0" customWidth="1"/>
    <col min="12" max="12" width="19.140625" style="0" customWidth="1"/>
  </cols>
  <sheetData>
    <row r="1" spans="1:5" ht="25.5" customHeight="1">
      <c r="A1" s="96" t="s">
        <v>38</v>
      </c>
      <c r="B1" s="97"/>
      <c r="C1" s="97"/>
      <c r="D1" s="97"/>
      <c r="E1" s="98"/>
    </row>
    <row r="2" spans="1:5" ht="15.75" customHeight="1">
      <c r="A2" s="112" t="s">
        <v>10</v>
      </c>
      <c r="B2" s="112"/>
      <c r="C2" s="112"/>
      <c r="D2" s="112"/>
      <c r="E2" s="112"/>
    </row>
    <row r="3" spans="1:5" ht="15.75" customHeight="1">
      <c r="A3" s="112" t="s">
        <v>11</v>
      </c>
      <c r="B3" s="112"/>
      <c r="C3" s="112"/>
      <c r="D3" s="112"/>
      <c r="E3" s="112"/>
    </row>
    <row r="4" spans="1:5" ht="15.75">
      <c r="A4" s="112" t="s">
        <v>48</v>
      </c>
      <c r="B4" s="112"/>
      <c r="C4" s="112"/>
      <c r="D4" s="112"/>
      <c r="E4" s="112"/>
    </row>
    <row r="6" spans="1:5" ht="15">
      <c r="A6" t="s">
        <v>58</v>
      </c>
      <c r="E6" t="s">
        <v>8</v>
      </c>
    </row>
    <row r="7" spans="1:5" ht="15">
      <c r="A7" s="113" t="s">
        <v>9</v>
      </c>
      <c r="B7" s="114" t="s">
        <v>15</v>
      </c>
      <c r="C7" s="104" t="s">
        <v>17</v>
      </c>
      <c r="D7" s="105"/>
      <c r="E7" s="106" t="s">
        <v>16</v>
      </c>
    </row>
    <row r="8" spans="1:5" ht="15">
      <c r="A8" s="113"/>
      <c r="B8" s="113"/>
      <c r="C8" s="6" t="s">
        <v>18</v>
      </c>
      <c r="D8" s="5" t="s">
        <v>19</v>
      </c>
      <c r="E8" s="107"/>
    </row>
    <row r="9" spans="1:7" ht="15.75">
      <c r="A9" s="10" t="s">
        <v>5</v>
      </c>
      <c r="B9" s="7">
        <f>B12*77%</f>
        <v>100710900517.92</v>
      </c>
      <c r="C9" s="7">
        <f>J29</f>
        <v>1376510361.5</v>
      </c>
      <c r="D9" s="7"/>
      <c r="E9" s="50">
        <f>B9+C9</f>
        <v>102087410879.42</v>
      </c>
      <c r="G9" s="14"/>
    </row>
    <row r="10" spans="1:5" ht="31.5">
      <c r="A10" s="11" t="s">
        <v>12</v>
      </c>
      <c r="B10" s="7">
        <f>B12*11%</f>
        <v>14387271502.56</v>
      </c>
      <c r="C10" s="7">
        <f>J28</f>
        <v>9635572530.5</v>
      </c>
      <c r="D10" s="7"/>
      <c r="E10" s="50">
        <f>B10+C10</f>
        <v>24022844033.059998</v>
      </c>
    </row>
    <row r="11" spans="1:5" ht="31.5">
      <c r="A11" s="11" t="s">
        <v>13</v>
      </c>
      <c r="B11" s="7">
        <f>B12*12%</f>
        <v>15695205275.519999</v>
      </c>
      <c r="C11" s="7">
        <f>J21</f>
        <v>1938023039</v>
      </c>
      <c r="D11" s="7"/>
      <c r="E11" s="50">
        <f>B11+C11</f>
        <v>17633228314.519997</v>
      </c>
    </row>
    <row r="12" spans="1:5" ht="15.75">
      <c r="A12" s="12" t="s">
        <v>14</v>
      </c>
      <c r="B12" s="8">
        <v>130793377296</v>
      </c>
      <c r="C12" s="8">
        <f>C9+C10+C11</f>
        <v>12950105931</v>
      </c>
      <c r="D12" s="8"/>
      <c r="E12" s="8">
        <f>B12+C12</f>
        <v>143743483227</v>
      </c>
    </row>
    <row r="13" spans="1:5" ht="15.75">
      <c r="A13" s="12"/>
      <c r="B13" s="8"/>
      <c r="C13" s="8">
        <f>C12+E14</f>
        <v>13116591091</v>
      </c>
      <c r="D13" s="8"/>
      <c r="E13" s="8"/>
    </row>
    <row r="14" spans="1:8" ht="15.75">
      <c r="A14" s="77" t="s">
        <v>55</v>
      </c>
      <c r="B14" s="78"/>
      <c r="C14" s="78"/>
      <c r="D14" s="79"/>
      <c r="E14" s="81">
        <f>K27</f>
        <v>166485160</v>
      </c>
      <c r="H14" s="8"/>
    </row>
    <row r="15" spans="4:6" ht="15.75">
      <c r="D15" s="15"/>
      <c r="E15" s="76">
        <f>E12+E14</f>
        <v>143909968387</v>
      </c>
      <c r="F15" s="16"/>
    </row>
    <row r="16" spans="1:5" ht="31.5">
      <c r="A16" s="31" t="s">
        <v>37</v>
      </c>
      <c r="B16" s="68">
        <v>132206807</v>
      </c>
      <c r="D16" s="13"/>
      <c r="E16" s="14"/>
    </row>
    <row r="17" spans="1:5" ht="15">
      <c r="A17" s="110" t="s">
        <v>49</v>
      </c>
      <c r="B17" s="110"/>
      <c r="C17" s="110"/>
      <c r="D17" s="110"/>
      <c r="E17" s="110"/>
    </row>
    <row r="18" spans="1:5" ht="15">
      <c r="A18" s="111" t="s">
        <v>59</v>
      </c>
      <c r="B18" s="111"/>
      <c r="C18" s="111"/>
      <c r="D18" s="111"/>
      <c r="E18" s="111"/>
    </row>
    <row r="19" spans="1:5" ht="15.75" thickBot="1">
      <c r="A19" s="9" t="s">
        <v>60</v>
      </c>
      <c r="B19" s="34"/>
      <c r="C19" s="34"/>
      <c r="D19" s="34"/>
      <c r="E19" s="34"/>
    </row>
    <row r="20" spans="2:10" ht="111" customHeight="1">
      <c r="B20" s="9"/>
      <c r="C20" s="9"/>
      <c r="H20" s="36" t="s">
        <v>39</v>
      </c>
      <c r="I20" s="37">
        <v>2018</v>
      </c>
      <c r="J20" s="37" t="s">
        <v>53</v>
      </c>
    </row>
    <row r="21" spans="1:10" ht="48">
      <c r="A21" s="9"/>
      <c r="B21" s="9"/>
      <c r="C21" s="8"/>
      <c r="G21" s="35">
        <v>770</v>
      </c>
      <c r="H21" s="40" t="s">
        <v>44</v>
      </c>
      <c r="I21" s="41"/>
      <c r="J21" s="56">
        <v>1938023039</v>
      </c>
    </row>
    <row r="22" spans="7:11" ht="72">
      <c r="G22" s="109">
        <v>776</v>
      </c>
      <c r="H22" s="40" t="s">
        <v>41</v>
      </c>
      <c r="I22" s="41"/>
      <c r="J22" s="56">
        <v>9128615950</v>
      </c>
      <c r="K22" s="108">
        <f>J26</f>
        <v>11012082892</v>
      </c>
    </row>
    <row r="23" spans="7:11" ht="60">
      <c r="G23" s="109"/>
      <c r="H23" s="40" t="s">
        <v>42</v>
      </c>
      <c r="I23" s="41"/>
      <c r="J23" s="56">
        <v>0</v>
      </c>
      <c r="K23" s="109"/>
    </row>
    <row r="24" spans="7:11" ht="72">
      <c r="G24" s="109"/>
      <c r="H24" s="40" t="s">
        <v>43</v>
      </c>
      <c r="I24" s="42"/>
      <c r="J24" s="56">
        <v>1883466942</v>
      </c>
      <c r="K24" s="109"/>
    </row>
    <row r="25" spans="8:10" ht="17.25" thickBot="1">
      <c r="H25" s="38" t="s">
        <v>40</v>
      </c>
      <c r="I25" s="39">
        <f>SUM(I21:I24)</f>
        <v>0</v>
      </c>
      <c r="J25" s="58">
        <f>J21+J22+J23+J24</f>
        <v>12950105931</v>
      </c>
    </row>
    <row r="26" spans="10:12" ht="16.5">
      <c r="J26" s="60">
        <f>J25-J21</f>
        <v>11012082892</v>
      </c>
      <c r="K26" s="59">
        <f>J21+J22+J23+J24</f>
        <v>12950105931</v>
      </c>
      <c r="L26" s="14">
        <f>K26+K27</f>
        <v>13116591091</v>
      </c>
    </row>
    <row r="27" spans="11:12" ht="15">
      <c r="K27">
        <v>166485160</v>
      </c>
      <c r="L27" t="s">
        <v>54</v>
      </c>
    </row>
    <row r="28" spans="10:11" ht="15">
      <c r="J28">
        <f>J26*87.5/100</f>
        <v>9635572530.5</v>
      </c>
      <c r="K28" t="s">
        <v>51</v>
      </c>
    </row>
    <row r="29" spans="10:11" ht="15">
      <c r="J29">
        <f>J26*12.5/100</f>
        <v>1376510361.5</v>
      </c>
      <c r="K29" t="s">
        <v>50</v>
      </c>
    </row>
  </sheetData>
  <sheetProtection/>
  <mergeCells count="12">
    <mergeCell ref="A1:E1"/>
    <mergeCell ref="A2:E2"/>
    <mergeCell ref="A3:E3"/>
    <mergeCell ref="A4:E4"/>
    <mergeCell ref="A7:A8"/>
    <mergeCell ref="B7:B8"/>
    <mergeCell ref="C7:D7"/>
    <mergeCell ref="E7:E8"/>
    <mergeCell ref="K22:K24"/>
    <mergeCell ref="G22:G24"/>
    <mergeCell ref="A17:E17"/>
    <mergeCell ref="A18:E18"/>
  </mergeCells>
  <printOptions horizontalCentered="1" verticalCentered="1"/>
  <pageMargins left="0.7086614173228347" right="0.7086614173228347" top="0.7480314960629921" bottom="0.7480314960629921" header="0.31496062992125984" footer="0.31496062992125984"/>
  <pageSetup orientation="landscape" r:id="rId4"/>
  <drawing r:id="rId3"/>
  <legacyDrawing r:id="rId2"/>
</worksheet>
</file>

<file path=xl/worksheets/sheet3.xml><?xml version="1.0" encoding="utf-8"?>
<worksheet xmlns="http://schemas.openxmlformats.org/spreadsheetml/2006/main" xmlns:r="http://schemas.openxmlformats.org/officeDocument/2006/relationships">
  <dimension ref="D2:D9"/>
  <sheetViews>
    <sheetView zoomScalePageLayoutView="0" workbookViewId="0" topLeftCell="A1">
      <selection activeCell="D9" sqref="D9"/>
    </sheetView>
  </sheetViews>
  <sheetFormatPr defaultColWidth="11.421875" defaultRowHeight="15"/>
  <cols>
    <col min="4" max="4" width="17.7109375" style="88" bestFit="1" customWidth="1"/>
  </cols>
  <sheetData>
    <row r="2" ht="15">
      <c r="D2" s="89">
        <v>1818674</v>
      </c>
    </row>
    <row r="3" ht="15">
      <c r="D3" s="89">
        <v>32109258</v>
      </c>
    </row>
    <row r="4" ht="15">
      <c r="D4" s="89"/>
    </row>
    <row r="5" ht="15">
      <c r="D5" s="89">
        <f>SUM(D2:D4)</f>
        <v>33927932</v>
      </c>
    </row>
    <row r="6" ht="15">
      <c r="D6" s="89"/>
    </row>
    <row r="7" ht="15">
      <c r="D7" s="88">
        <v>8409116877.12</v>
      </c>
    </row>
    <row r="9" ht="15">
      <c r="D9" s="90">
        <f>+D7+D5</f>
        <v>8443044809.12</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gladys Gonzalez Herrera</cp:lastModifiedBy>
  <cp:lastPrinted>2019-01-09T21:54:07Z</cp:lastPrinted>
  <dcterms:created xsi:type="dcterms:W3CDTF">2008-08-26T19:35:11Z</dcterms:created>
  <dcterms:modified xsi:type="dcterms:W3CDTF">2019-01-10T13:46:11Z</dcterms:modified>
  <cp:category/>
  <cp:version/>
  <cp:contentType/>
  <cp:contentStatus/>
</cp:coreProperties>
</file>